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20FD118-6D12-4090-90F8-3005E49C231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БЛАНК ЗАКАЗА" sheetId="1" r:id="rId1"/>
    <sheet name="10%" sheetId="2" r:id="rId2"/>
  </sheets>
  <definedNames>
    <definedName name="Z_0DDEA846_8178_431B_A76F_013DB76E72B7_.wvu.Cols" localSheetId="0" hidden="1">'БЛАНК ЗАКАЗА'!#REF!</definedName>
  </definedNames>
  <calcPr calcId="191029"/>
  <customWorkbookViews>
    <customWorkbookView name="Владимир - Личное представление" guid="{0DDEA846-8178-431B-A76F-013DB76E72B7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T6" i="2" l="1"/>
  <c r="T2" i="2"/>
  <c r="R36" i="2" l="1"/>
  <c r="R37" i="2"/>
  <c r="R38" i="2"/>
  <c r="R39" i="2"/>
  <c r="R40" i="2"/>
  <c r="R41" i="2"/>
  <c r="R42" i="2"/>
  <c r="R35" i="2"/>
  <c r="N15" i="2"/>
  <c r="P15" i="2" s="1"/>
  <c r="I15" i="2" s="1"/>
  <c r="R43" i="2" l="1"/>
  <c r="E17" i="2" s="1"/>
  <c r="M16" i="2"/>
  <c r="O16" i="2" s="1"/>
  <c r="H16" i="2" s="1"/>
  <c r="N13" i="2"/>
  <c r="P13" i="2" s="1"/>
  <c r="I13" i="2" s="1"/>
  <c r="N12" i="2"/>
  <c r="P12" i="2" s="1"/>
  <c r="I12" i="2" s="1"/>
  <c r="N14" i="2"/>
  <c r="P14" i="2" s="1"/>
  <c r="I14" i="2" s="1"/>
  <c r="M13" i="2"/>
  <c r="O13" i="2" s="1"/>
  <c r="H13" i="2" s="1"/>
  <c r="M12" i="2"/>
  <c r="O12" i="2" s="1"/>
  <c r="H12" i="2" s="1"/>
  <c r="N11" i="2"/>
  <c r="P11" i="2" s="1"/>
  <c r="I11" i="2" s="1"/>
  <c r="N10" i="2"/>
  <c r="P10" i="2" s="1"/>
  <c r="I10" i="2" s="1"/>
  <c r="M14" i="2"/>
  <c r="O14" i="2" s="1"/>
  <c r="H14" i="2" s="1"/>
  <c r="M11" i="2"/>
  <c r="O11" i="2" s="1"/>
  <c r="H11" i="2" s="1"/>
  <c r="M10" i="2"/>
  <c r="O10" i="2" s="1"/>
  <c r="H10" i="2" s="1"/>
  <c r="N9" i="2"/>
  <c r="P9" i="2" s="1"/>
  <c r="I9" i="2" s="1"/>
  <c r="M15" i="2"/>
  <c r="O15" i="2" s="1"/>
  <c r="H15" i="2" s="1"/>
  <c r="M9" i="2"/>
  <c r="O9" i="2" s="1"/>
  <c r="H9" i="2" s="1"/>
  <c r="N16" i="2"/>
  <c r="P16" i="2" s="1"/>
  <c r="I16" i="2" s="1"/>
  <c r="T2" i="1"/>
  <c r="T6" i="1"/>
  <c r="R32" i="1" l="1"/>
  <c r="R33" i="1"/>
  <c r="R34" i="1"/>
  <c r="R35" i="1"/>
  <c r="R36" i="1"/>
  <c r="R37" i="1"/>
  <c r="R38" i="1"/>
  <c r="R31" i="1"/>
  <c r="R39" i="1" l="1"/>
  <c r="E17" i="1" s="1"/>
  <c r="M9" i="1" l="1"/>
  <c r="O9" i="1" s="1"/>
  <c r="H9" i="1" s="1"/>
  <c r="N16" i="1" l="1"/>
  <c r="P16" i="1" s="1"/>
  <c r="I16" i="1" s="1"/>
  <c r="N15" i="1"/>
  <c r="P15" i="1" s="1"/>
  <c r="I15" i="1" s="1"/>
  <c r="N14" i="1"/>
  <c r="P14" i="1" s="1"/>
  <c r="I14" i="1" s="1"/>
  <c r="N13" i="1"/>
  <c r="P13" i="1" s="1"/>
  <c r="I13" i="1" s="1"/>
  <c r="N12" i="1"/>
  <c r="P12" i="1" s="1"/>
  <c r="I12" i="1" s="1"/>
  <c r="N11" i="1"/>
  <c r="P11" i="1" s="1"/>
  <c r="I11" i="1" s="1"/>
  <c r="N10" i="1"/>
  <c r="P10" i="1" s="1"/>
  <c r="I10" i="1" s="1"/>
  <c r="M16" i="1"/>
  <c r="O16" i="1" s="1"/>
  <c r="H16" i="1" s="1"/>
  <c r="M15" i="1"/>
  <c r="O15" i="1" s="1"/>
  <c r="H15" i="1" s="1"/>
  <c r="M14" i="1"/>
  <c r="O14" i="1" s="1"/>
  <c r="H14" i="1" s="1"/>
  <c r="M13" i="1"/>
  <c r="O13" i="1" s="1"/>
  <c r="H13" i="1" s="1"/>
  <c r="M12" i="1"/>
  <c r="O12" i="1" s="1"/>
  <c r="H12" i="1" s="1"/>
  <c r="M11" i="1"/>
  <c r="O11" i="1" s="1"/>
  <c r="H11" i="1" s="1"/>
  <c r="M10" i="1"/>
  <c r="O10" i="1" s="1"/>
  <c r="H10" i="1" s="1"/>
  <c r="N9" i="1"/>
  <c r="P9" i="1" s="1"/>
  <c r="I9" i="1" s="1"/>
  <c r="I17" i="1" l="1"/>
</calcChain>
</file>

<file path=xl/sharedStrings.xml><?xml version="1.0" encoding="utf-8"?>
<sst xmlns="http://schemas.openxmlformats.org/spreadsheetml/2006/main" count="106" uniqueCount="80">
  <si>
    <t>ИП Геращенко А.В
 г. Смоленск, ул. Кирова, д. 40
тел.Магазин:  8 (905) 696-62-35, Офис:  8 (4812) 357-376</t>
  </si>
  <si>
    <t>Заказ №</t>
  </si>
  <si>
    <t>Заказчик:</t>
  </si>
  <si>
    <t>Телефон:</t>
  </si>
  <si>
    <t>№</t>
  </si>
  <si>
    <t xml:space="preserve">Длина, мм </t>
  </si>
  <si>
    <t xml:space="preserve">Ширина, мм </t>
  </si>
  <si>
    <t>Примечание</t>
  </si>
  <si>
    <t>Кол-во деталей</t>
  </si>
  <si>
    <t>Дата</t>
  </si>
  <si>
    <t>Материал</t>
  </si>
  <si>
    <t>PF 01 серебро</t>
  </si>
  <si>
    <t>PF 01 шоколад</t>
  </si>
  <si>
    <t>PF 02 серебро</t>
  </si>
  <si>
    <t>PF 02 шоколад</t>
  </si>
  <si>
    <t>PF 02 нержавейка темная</t>
  </si>
  <si>
    <t>PF 02 нержавейка светлая</t>
  </si>
  <si>
    <t>PF 02 белый глянец</t>
  </si>
  <si>
    <t>PF 02 черный глянец</t>
  </si>
  <si>
    <t>PF 02 широкий</t>
  </si>
  <si>
    <t>**Внимание! Прием качества выполненных работ, проверка размеров и количества деталей производится заказчиком при получении. После выдачи изделий  претензии по качеству и количеству не принимаются! Прием и погрузка изделий осуществляется заказчиком!   **</t>
  </si>
  <si>
    <t>Петли</t>
  </si>
  <si>
    <t>По длинне</t>
  </si>
  <si>
    <t>По ширине</t>
  </si>
  <si>
    <t>Итого:</t>
  </si>
  <si>
    <t>М/П</t>
  </si>
  <si>
    <t>PF 01 нержавейка светлая</t>
  </si>
  <si>
    <t>Периметр:</t>
  </si>
  <si>
    <t>Сумма:</t>
  </si>
  <si>
    <t>ИТОГО:</t>
  </si>
  <si>
    <t>PF 01 нержавейка тёмная</t>
  </si>
  <si>
    <t xml:space="preserve">          Покупатель : ______________________________/____________________________________</t>
  </si>
  <si>
    <t>Размер стекла</t>
  </si>
  <si>
    <t>PF 02 графит глянец</t>
  </si>
  <si>
    <t>PF 02 медь глянец</t>
  </si>
  <si>
    <t>PF 02 нержавейка графит</t>
  </si>
  <si>
    <t>PF 02 нержавейка медь</t>
  </si>
  <si>
    <t>PF 02 шампань глянец</t>
  </si>
  <si>
    <t xml:space="preserve">PF 03 серебро  </t>
  </si>
  <si>
    <t>PF 02 белый АВД-1015</t>
  </si>
  <si>
    <t>PF 02 коньяк АВД-1015</t>
  </si>
  <si>
    <t>PF 02 серебро АВД-1015</t>
  </si>
  <si>
    <t>PF 02 шампань АВД-1015</t>
  </si>
  <si>
    <t>PF 02 широкий коньяк АВД-1014</t>
  </si>
  <si>
    <t>PF 02 широкий серебро АВД-1014</t>
  </si>
  <si>
    <t>PF 02 широкий шампань АВД-1014</t>
  </si>
  <si>
    <r>
      <rPr>
        <b/>
        <sz val="14"/>
        <color theme="1"/>
        <rFont val="Calibri"/>
        <family val="2"/>
        <charset val="204"/>
        <scheme val="minor"/>
      </rPr>
      <t>GERHOPPER</t>
    </r>
    <r>
      <rPr>
        <b/>
        <sz val="13"/>
        <color theme="1"/>
        <rFont val="Calibri"/>
        <family val="2"/>
        <charset val="204"/>
        <scheme val="minor"/>
      </rPr>
      <t xml:space="preserve">
</t>
    </r>
    <r>
      <rPr>
        <sz val="13"/>
        <color theme="1"/>
        <rFont val="Calibri"/>
        <family val="2"/>
        <charset val="204"/>
        <scheme val="minor"/>
      </rPr>
      <t xml:space="preserve"> г. Смоленск, ул. Крупской 30Б, к1
+7 (4812) 22 98 84</t>
    </r>
  </si>
  <si>
    <t>Кол-во фасадов</t>
  </si>
  <si>
    <t>PF 01 Серебро МАКМАРТ</t>
  </si>
  <si>
    <t>PF 01 Черный МАКМАРТ</t>
  </si>
  <si>
    <t>PF 02 Черный МАКМАРТ</t>
  </si>
  <si>
    <t>PF 01 Черный АНОД АВД-1000</t>
  </si>
  <si>
    <t>PF 01 Черный Окрашенный АВД-1000</t>
  </si>
  <si>
    <t>PF 02 Черный ШИРОКИЙ МАКМАРТ</t>
  </si>
  <si>
    <t>PF 02 Серебро АВД-1015</t>
  </si>
  <si>
    <t>PF 02 Серебро МАКМАРТ</t>
  </si>
  <si>
    <t>PF 01 Серебро АВД-1000</t>
  </si>
  <si>
    <t>PF 01 Золото АВД-1000</t>
  </si>
  <si>
    <t>PF 02 Золото АВД-1015</t>
  </si>
  <si>
    <t>PF 02 Золото ШЛИФ. МАКМАРТ</t>
  </si>
  <si>
    <t>PF 02 Золото АНОД МАКМАРТ</t>
  </si>
  <si>
    <t>PF 02 Коньяк АВД-1015</t>
  </si>
  <si>
    <t>PF 01 Коньяк АВД-1000</t>
  </si>
  <si>
    <t xml:space="preserve">PF 01 Белый ГЛЯНЕЦ </t>
  </si>
  <si>
    <t>PF 02 Медь ГЛЯНЕЦ</t>
  </si>
  <si>
    <t>PF 02 Нержавейка ГРАФИТ</t>
  </si>
  <si>
    <t>PF 02 Нержавейка МЕДЬ</t>
  </si>
  <si>
    <t>PF 02 Шампань ГЛЯНЕЦ</t>
  </si>
  <si>
    <t>PF 02 Нержавейка СВЕТЛАЯ</t>
  </si>
  <si>
    <t>PF 02 Шоколад</t>
  </si>
  <si>
    <t>PF 02 Черный МАТ Окрашенный АВД-1015</t>
  </si>
  <si>
    <t>PF 02 Черный МАТ АНОД АВД-1015</t>
  </si>
  <si>
    <t>PF 02 Шампань АВД-1015</t>
  </si>
  <si>
    <t>PF 02 Белый МАТ АВД-1015</t>
  </si>
  <si>
    <t>PF 01 Белый МАТ АВД-1000</t>
  </si>
  <si>
    <t>PF 02 Белый ГЛЯНЕЦ АВД-1015</t>
  </si>
  <si>
    <t>PF 02 Серебро ШИРОКИЙ АВД-1014</t>
  </si>
  <si>
    <t>ФИО заказчика</t>
  </si>
  <si>
    <t>шт.</t>
  </si>
  <si>
    <t xml:space="preserve">Присадка под петли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</si>
</sst>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р.&quot;;[Red]\-#,##0&quot;р.&quot;"/>
    <numFmt numFmtId="165" formatCode="[&lt;=9999999]###\-####;\(###\)\ ###\-####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u/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0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164" fontId="5" fillId="0" borderId="1" xfId="0" applyNumberFormat="1" applyFont="1" applyBorder="1" applyAlignment="1" applyProtection="1">
      <alignment horizontal="center" vertical="center" wrapText="1"/>
      <protection hidden="1"/>
    </xf>
    <xf numFmtId="38" fontId="5" fillId="0" borderId="1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165" fontId="8" fillId="0" borderId="0" xfId="0" applyNumberFormat="1" applyFont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0" fontId="5" fillId="0" borderId="3" xfId="0" applyFont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/>
      <protection locked="0" hidden="1"/>
    </xf>
    <xf numFmtId="0" fontId="10" fillId="0" borderId="1" xfId="0" applyFont="1" applyBorder="1" applyAlignment="1" applyProtection="1">
      <alignment horizontal="center" vertical="center"/>
      <protection hidden="1"/>
    </xf>
    <xf numFmtId="14" fontId="11" fillId="0" borderId="1" xfId="0" applyNumberFormat="1" applyFont="1" applyBorder="1" applyAlignment="1" applyProtection="1">
      <alignment horizontal="center" vertical="center"/>
      <protection locked="0" hidden="1"/>
    </xf>
    <xf numFmtId="0" fontId="12" fillId="0" borderId="1" xfId="0" applyFont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wrapText="1"/>
      <protection hidden="1"/>
    </xf>
    <xf numFmtId="0" fontId="13" fillId="0" borderId="1" xfId="0" applyFont="1" applyBorder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164" fontId="5" fillId="0" borderId="6" xfId="0" applyNumberFormat="1" applyFont="1" applyBorder="1" applyAlignment="1" applyProtection="1">
      <alignment horizontal="center" vertical="center" wrapText="1"/>
      <protection hidden="1"/>
    </xf>
    <xf numFmtId="38" fontId="5" fillId="0" borderId="6" xfId="0" applyNumberFormat="1" applyFont="1" applyBorder="1" applyAlignment="1" applyProtection="1">
      <alignment horizontal="center" vertical="center" wrapText="1"/>
      <protection hidden="1"/>
    </xf>
    <xf numFmtId="0" fontId="0" fillId="0" borderId="1" xfId="0" applyBorder="1"/>
    <xf numFmtId="0" fontId="5" fillId="0" borderId="6" xfId="0" applyFont="1" applyBorder="1" applyAlignment="1" applyProtection="1">
      <alignment horizontal="left" vertical="center" wrapText="1"/>
      <protection hidden="1"/>
    </xf>
    <xf numFmtId="0" fontId="5" fillId="0" borderId="1" xfId="0" applyFont="1" applyBorder="1" applyProtection="1">
      <protection hidden="1"/>
    </xf>
    <xf numFmtId="0" fontId="5" fillId="0" borderId="1" xfId="0" applyFont="1" applyBorder="1"/>
    <xf numFmtId="0" fontId="5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>
      <alignment horizontal="center"/>
    </xf>
    <xf numFmtId="0" fontId="4" fillId="0" borderId="0" xfId="0" applyFont="1" applyAlignment="1" applyProtection="1">
      <alignment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locked="0" hidden="1"/>
    </xf>
    <xf numFmtId="165" fontId="8" fillId="0" borderId="1" xfId="0" applyNumberFormat="1" applyFont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locked="0" hidden="1"/>
    </xf>
    <xf numFmtId="0" fontId="1" fillId="0" borderId="4" xfId="0" applyFont="1" applyBorder="1" applyAlignment="1" applyProtection="1">
      <alignment horizontal="center" vertical="center"/>
      <protection locked="0" hidden="1"/>
    </xf>
    <xf numFmtId="0" fontId="1" fillId="0" borderId="3" xfId="0" applyFont="1" applyBorder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horizontal="center" vertical="center" wrapText="1"/>
      <protection hidden="1"/>
    </xf>
  </cellXfs>
  <cellStyles count="3">
    <cellStyle name="Excel Built-in Normal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B39"/>
  <sheetViews>
    <sheetView showGridLines="0" zoomScaleNormal="100" workbookViewId="0">
      <selection activeCell="D12" sqref="D12"/>
    </sheetView>
  </sheetViews>
  <sheetFormatPr defaultRowHeight="15" x14ac:dyDescent="0.25"/>
  <cols>
    <col min="1" max="2" width="4.7109375" style="1" customWidth="1"/>
    <col min="3" max="11" width="8.7109375" style="1" customWidth="1"/>
    <col min="12" max="12" width="10.140625" style="1" customWidth="1"/>
    <col min="13" max="13" width="5.28515625" style="1" customWidth="1"/>
    <col min="14" max="14" width="6.140625" customWidth="1"/>
    <col min="15" max="15" width="5.28515625" customWidth="1"/>
    <col min="16" max="16" width="7.28515625" customWidth="1"/>
    <col min="17" max="17" width="57.85546875" customWidth="1"/>
    <col min="18" max="18" width="26.140625" customWidth="1"/>
    <col min="19" max="19" width="12.42578125" customWidth="1"/>
    <col min="20" max="20" width="20" customWidth="1"/>
    <col min="21" max="27" width="9.140625" customWidth="1"/>
  </cols>
  <sheetData>
    <row r="1" spans="1:28" ht="6" customHeight="1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8" ht="49.9" customHeight="1" thickBot="1" x14ac:dyDescent="0.3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4"/>
      <c r="N2" s="1"/>
      <c r="O2" s="1"/>
      <c r="P2" s="1"/>
      <c r="Q2" s="8" t="s">
        <v>11</v>
      </c>
      <c r="R2" s="9">
        <v>300</v>
      </c>
      <c r="S2" s="10">
        <v>30</v>
      </c>
      <c r="T2" s="34">
        <f ca="1">OFFSET(R2:R25,MATCH(C5,Q2:Q25,0)-1,0,1,1)</f>
        <v>300</v>
      </c>
    </row>
    <row r="3" spans="1:28" ht="16.899999999999999" customHeight="1" thickBot="1" x14ac:dyDescent="0.3">
      <c r="A3" s="36" t="s">
        <v>1</v>
      </c>
      <c r="B3" s="36"/>
      <c r="C3" s="22"/>
      <c r="D3" s="7" t="s">
        <v>2</v>
      </c>
      <c r="E3" s="38"/>
      <c r="F3" s="38"/>
      <c r="G3" s="38"/>
      <c r="H3" s="38"/>
      <c r="I3" s="38"/>
      <c r="J3" s="38"/>
      <c r="K3" s="38"/>
      <c r="L3" s="38"/>
      <c r="M3" s="6"/>
      <c r="N3" s="1"/>
      <c r="O3" s="1"/>
      <c r="P3" s="1"/>
      <c r="Q3" s="11" t="s">
        <v>12</v>
      </c>
      <c r="R3" s="9">
        <v>360</v>
      </c>
      <c r="S3" s="10">
        <v>30</v>
      </c>
      <c r="T3" s="34"/>
    </row>
    <row r="4" spans="1:28" ht="16.899999999999999" customHeight="1" thickBot="1" x14ac:dyDescent="0.3">
      <c r="A4" s="36" t="s">
        <v>9</v>
      </c>
      <c r="B4" s="36"/>
      <c r="C4" s="21"/>
      <c r="D4" s="7" t="s">
        <v>3</v>
      </c>
      <c r="E4" s="39"/>
      <c r="F4" s="39"/>
      <c r="G4" s="39"/>
      <c r="H4" s="39"/>
      <c r="I4" s="39"/>
      <c r="J4" s="39"/>
      <c r="K4" s="39"/>
      <c r="L4" s="39"/>
      <c r="M4" s="12"/>
      <c r="N4" s="1"/>
      <c r="O4" s="1"/>
      <c r="P4" s="1"/>
      <c r="Q4" s="11" t="s">
        <v>30</v>
      </c>
      <c r="R4" s="9">
        <v>420</v>
      </c>
      <c r="S4" s="10">
        <v>30</v>
      </c>
      <c r="T4" s="34"/>
    </row>
    <row r="5" spans="1:28" ht="16.899999999999999" customHeight="1" thickBot="1" x14ac:dyDescent="0.3">
      <c r="A5" s="36" t="s">
        <v>10</v>
      </c>
      <c r="B5" s="36"/>
      <c r="C5" s="38" t="s">
        <v>11</v>
      </c>
      <c r="D5" s="38"/>
      <c r="E5" s="38"/>
      <c r="F5" s="38"/>
      <c r="G5" s="38"/>
      <c r="H5" s="38"/>
      <c r="I5" s="38"/>
      <c r="J5" s="38"/>
      <c r="K5" s="38"/>
      <c r="L5" s="38"/>
      <c r="M5" s="6"/>
      <c r="N5" s="1"/>
      <c r="O5" s="1"/>
      <c r="P5" s="1"/>
      <c r="Q5" s="13" t="s">
        <v>26</v>
      </c>
      <c r="R5" s="9">
        <v>420</v>
      </c>
      <c r="S5" s="10">
        <v>5</v>
      </c>
      <c r="T5" s="34"/>
    </row>
    <row r="6" spans="1:28" ht="15" customHeight="1" thickBot="1" x14ac:dyDescent="0.3">
      <c r="A6" s="36" t="s">
        <v>4</v>
      </c>
      <c r="B6" s="36"/>
      <c r="C6" s="35" t="s">
        <v>5</v>
      </c>
      <c r="D6" s="35" t="s">
        <v>6</v>
      </c>
      <c r="E6" s="35" t="s">
        <v>8</v>
      </c>
      <c r="F6" s="35" t="s">
        <v>21</v>
      </c>
      <c r="G6" s="35"/>
      <c r="H6" s="35" t="s">
        <v>32</v>
      </c>
      <c r="I6" s="35"/>
      <c r="J6" s="42" t="s">
        <v>7</v>
      </c>
      <c r="K6" s="43"/>
      <c r="L6" s="44"/>
      <c r="M6" s="5"/>
      <c r="N6" s="1"/>
      <c r="O6" s="1"/>
      <c r="P6" s="1"/>
      <c r="Q6" s="11" t="s">
        <v>13</v>
      </c>
      <c r="R6" s="9">
        <v>450</v>
      </c>
      <c r="S6" s="10">
        <v>5</v>
      </c>
      <c r="T6" s="34">
        <f ca="1">OFFSET(S2:S25,MATCH(C5,Q2:Q25,0)-1,0,1,1)</f>
        <v>30</v>
      </c>
      <c r="Z6" s="41"/>
      <c r="AA6" s="41"/>
      <c r="AB6" s="41"/>
    </row>
    <row r="7" spans="1:28" ht="15" customHeight="1" thickBot="1" x14ac:dyDescent="0.3">
      <c r="A7" s="36"/>
      <c r="B7" s="36"/>
      <c r="C7" s="35"/>
      <c r="D7" s="35"/>
      <c r="E7" s="35"/>
      <c r="F7" s="35" t="s">
        <v>22</v>
      </c>
      <c r="G7" s="35" t="s">
        <v>23</v>
      </c>
      <c r="H7" s="35" t="s">
        <v>22</v>
      </c>
      <c r="I7" s="35" t="s">
        <v>23</v>
      </c>
      <c r="J7" s="42"/>
      <c r="K7" s="43"/>
      <c r="L7" s="44"/>
      <c r="M7" s="5"/>
      <c r="N7" s="1"/>
      <c r="O7" s="1"/>
      <c r="P7" s="1"/>
      <c r="Q7" s="11" t="s">
        <v>14</v>
      </c>
      <c r="R7" s="9">
        <v>550</v>
      </c>
      <c r="S7" s="10">
        <v>5</v>
      </c>
      <c r="T7" s="34"/>
      <c r="Z7" s="41"/>
      <c r="AA7" s="41"/>
      <c r="AB7" s="41"/>
    </row>
    <row r="8" spans="1:28" ht="15" customHeight="1" thickBot="1" x14ac:dyDescent="0.3">
      <c r="A8" s="36"/>
      <c r="B8" s="36"/>
      <c r="C8" s="35"/>
      <c r="D8" s="35"/>
      <c r="E8" s="35"/>
      <c r="F8" s="35"/>
      <c r="G8" s="35"/>
      <c r="H8" s="35"/>
      <c r="I8" s="35"/>
      <c r="J8" s="42"/>
      <c r="K8" s="43"/>
      <c r="L8" s="44"/>
      <c r="M8" s="5"/>
      <c r="N8" s="1"/>
      <c r="O8" s="1"/>
      <c r="P8" s="1"/>
      <c r="Q8" s="11" t="s">
        <v>15</v>
      </c>
      <c r="R8" s="9">
        <v>750</v>
      </c>
      <c r="S8" s="10">
        <v>5</v>
      </c>
      <c r="T8" s="34"/>
      <c r="Z8" s="41"/>
      <c r="AA8" s="41"/>
      <c r="AB8" s="41"/>
    </row>
    <row r="9" spans="1:28" ht="15.75" customHeight="1" thickBot="1" x14ac:dyDescent="0.3">
      <c r="A9" s="36">
        <v>1</v>
      </c>
      <c r="B9" s="36"/>
      <c r="C9" s="19">
        <v>100</v>
      </c>
      <c r="D9" s="19">
        <v>100</v>
      </c>
      <c r="E9" s="19">
        <v>5</v>
      </c>
      <c r="F9" s="19"/>
      <c r="G9" s="19"/>
      <c r="H9" s="20">
        <f ca="1">O9</f>
        <v>70</v>
      </c>
      <c r="I9" s="20">
        <f ca="1">P9</f>
        <v>70</v>
      </c>
      <c r="J9" s="46"/>
      <c r="K9" s="47"/>
      <c r="L9" s="48"/>
      <c r="M9" s="7">
        <f ca="1">C9-T6</f>
        <v>70</v>
      </c>
      <c r="N9" s="14">
        <f ca="1">D9-T6</f>
        <v>70</v>
      </c>
      <c r="O9" s="15">
        <f ca="1">IF(C9&gt;0,M9,0)</f>
        <v>70</v>
      </c>
      <c r="P9" s="15">
        <f ca="1">IF(D9&gt;0,N9,0)</f>
        <v>70</v>
      </c>
      <c r="Q9" s="16" t="s">
        <v>16</v>
      </c>
      <c r="R9" s="9">
        <v>750</v>
      </c>
      <c r="S9" s="10">
        <v>5</v>
      </c>
      <c r="T9" s="34"/>
    </row>
    <row r="10" spans="1:28" ht="15.75" customHeight="1" thickBot="1" x14ac:dyDescent="0.3">
      <c r="A10" s="36">
        <v>2</v>
      </c>
      <c r="B10" s="36"/>
      <c r="C10" s="19">
        <v>2000</v>
      </c>
      <c r="D10" s="19">
        <v>2000</v>
      </c>
      <c r="E10" s="19">
        <v>1</v>
      </c>
      <c r="F10" s="19"/>
      <c r="G10" s="19"/>
      <c r="H10" s="20">
        <f t="shared" ref="H10:H16" ca="1" si="0">O10</f>
        <v>1970</v>
      </c>
      <c r="I10" s="20">
        <f t="shared" ref="I10:I16" ca="1" si="1">P10</f>
        <v>1970</v>
      </c>
      <c r="J10" s="46"/>
      <c r="K10" s="47"/>
      <c r="L10" s="48"/>
      <c r="M10" s="7">
        <f ca="1">C10-T6</f>
        <v>1970</v>
      </c>
      <c r="N10" s="14">
        <f ca="1">D10-T6</f>
        <v>1970</v>
      </c>
      <c r="O10" s="15">
        <f t="shared" ref="O10:O16" ca="1" si="2">IF(C10&gt;0,M10,0)</f>
        <v>1970</v>
      </c>
      <c r="P10" s="15">
        <f t="shared" ref="P10:P16" ca="1" si="3">IF(D10&gt;0,N10,0)</f>
        <v>1970</v>
      </c>
      <c r="Q10" s="16" t="s">
        <v>17</v>
      </c>
      <c r="R10" s="9">
        <v>700</v>
      </c>
      <c r="S10" s="10">
        <v>5</v>
      </c>
      <c r="T10" s="34"/>
    </row>
    <row r="11" spans="1:28" ht="15.75" customHeight="1" thickBot="1" x14ac:dyDescent="0.3">
      <c r="A11" s="36">
        <v>3</v>
      </c>
      <c r="B11" s="36"/>
      <c r="C11" s="19"/>
      <c r="D11" s="19"/>
      <c r="E11" s="19"/>
      <c r="F11" s="19"/>
      <c r="G11" s="19"/>
      <c r="H11" s="20">
        <f t="shared" si="0"/>
        <v>0</v>
      </c>
      <c r="I11" s="20">
        <f t="shared" si="1"/>
        <v>0</v>
      </c>
      <c r="J11" s="46"/>
      <c r="K11" s="47"/>
      <c r="L11" s="48"/>
      <c r="M11" s="7">
        <f ca="1">C11-T6</f>
        <v>-30</v>
      </c>
      <c r="N11" s="14">
        <f ca="1">D11-T6</f>
        <v>-30</v>
      </c>
      <c r="O11" s="15">
        <f t="shared" si="2"/>
        <v>0</v>
      </c>
      <c r="P11" s="15">
        <f t="shared" si="3"/>
        <v>0</v>
      </c>
      <c r="Q11" s="16" t="s">
        <v>18</v>
      </c>
      <c r="R11" s="9">
        <v>700</v>
      </c>
      <c r="S11" s="10">
        <v>5</v>
      </c>
      <c r="T11" s="34"/>
    </row>
    <row r="12" spans="1:28" ht="15.75" customHeight="1" thickBot="1" x14ac:dyDescent="0.3">
      <c r="A12" s="36">
        <v>4</v>
      </c>
      <c r="B12" s="36"/>
      <c r="C12" s="19"/>
      <c r="D12" s="19"/>
      <c r="E12" s="19"/>
      <c r="F12" s="19"/>
      <c r="G12" s="19"/>
      <c r="H12" s="20">
        <f t="shared" si="0"/>
        <v>0</v>
      </c>
      <c r="I12" s="20">
        <f t="shared" si="1"/>
        <v>0</v>
      </c>
      <c r="J12" s="46"/>
      <c r="K12" s="47"/>
      <c r="L12" s="48"/>
      <c r="M12" s="7">
        <f ca="1">C12-T6</f>
        <v>-30</v>
      </c>
      <c r="N12" s="14">
        <f ca="1">D12-T6</f>
        <v>-30</v>
      </c>
      <c r="O12" s="15">
        <f t="shared" si="2"/>
        <v>0</v>
      </c>
      <c r="P12" s="15">
        <f t="shared" si="3"/>
        <v>0</v>
      </c>
      <c r="Q12" s="16" t="s">
        <v>19</v>
      </c>
      <c r="R12" s="9">
        <v>500</v>
      </c>
      <c r="S12" s="10">
        <v>30</v>
      </c>
      <c r="T12" s="17"/>
    </row>
    <row r="13" spans="1:28" ht="15.75" customHeight="1" thickBot="1" x14ac:dyDescent="0.3">
      <c r="A13" s="36">
        <v>5</v>
      </c>
      <c r="B13" s="36"/>
      <c r="C13" s="19"/>
      <c r="D13" s="19"/>
      <c r="E13" s="19"/>
      <c r="F13" s="19"/>
      <c r="G13" s="19"/>
      <c r="H13" s="20">
        <f t="shared" si="0"/>
        <v>0</v>
      </c>
      <c r="I13" s="20">
        <f t="shared" si="1"/>
        <v>0</v>
      </c>
      <c r="J13" s="46"/>
      <c r="K13" s="47"/>
      <c r="L13" s="48"/>
      <c r="M13" s="7">
        <f ca="1">C13-T6</f>
        <v>-30</v>
      </c>
      <c r="N13" s="14">
        <f ca="1">D13-T6</f>
        <v>-30</v>
      </c>
      <c r="O13" s="15">
        <f t="shared" si="2"/>
        <v>0</v>
      </c>
      <c r="P13" s="15">
        <f t="shared" si="3"/>
        <v>0</v>
      </c>
      <c r="Q13" s="16" t="s">
        <v>38</v>
      </c>
      <c r="R13" s="9">
        <v>650</v>
      </c>
      <c r="S13" s="10">
        <v>87</v>
      </c>
      <c r="T13" s="1"/>
    </row>
    <row r="14" spans="1:28" ht="15.75" customHeight="1" thickBot="1" x14ac:dyDescent="0.3">
      <c r="A14" s="36">
        <v>6</v>
      </c>
      <c r="B14" s="36"/>
      <c r="C14" s="19"/>
      <c r="D14" s="19"/>
      <c r="E14" s="19"/>
      <c r="F14" s="19"/>
      <c r="G14" s="19"/>
      <c r="H14" s="20">
        <f t="shared" si="0"/>
        <v>0</v>
      </c>
      <c r="I14" s="20">
        <f t="shared" si="1"/>
        <v>0</v>
      </c>
      <c r="J14" s="46"/>
      <c r="K14" s="47"/>
      <c r="L14" s="48"/>
      <c r="M14" s="7">
        <f ca="1">C14-T6</f>
        <v>-30</v>
      </c>
      <c r="N14" s="14">
        <f ca="1">D14-T6</f>
        <v>-30</v>
      </c>
      <c r="O14" s="15">
        <f t="shared" si="2"/>
        <v>0</v>
      </c>
      <c r="P14" s="15">
        <f t="shared" si="3"/>
        <v>0</v>
      </c>
      <c r="Q14" s="11" t="s">
        <v>33</v>
      </c>
      <c r="R14" s="9">
        <v>750</v>
      </c>
      <c r="S14" s="10">
        <v>5</v>
      </c>
      <c r="T14" s="1"/>
    </row>
    <row r="15" spans="1:28" ht="15.75" customHeight="1" thickBot="1" x14ac:dyDescent="0.3">
      <c r="A15" s="36">
        <v>7</v>
      </c>
      <c r="B15" s="36"/>
      <c r="C15" s="19"/>
      <c r="D15" s="19"/>
      <c r="E15" s="19"/>
      <c r="F15" s="19"/>
      <c r="G15" s="19"/>
      <c r="H15" s="20">
        <f t="shared" si="0"/>
        <v>0</v>
      </c>
      <c r="I15" s="20">
        <f t="shared" si="1"/>
        <v>0</v>
      </c>
      <c r="J15" s="46"/>
      <c r="K15" s="47"/>
      <c r="L15" s="48"/>
      <c r="M15" s="7">
        <f ca="1">C15-T6</f>
        <v>-30</v>
      </c>
      <c r="N15" s="14">
        <f ca="1">D15-T6</f>
        <v>-30</v>
      </c>
      <c r="O15" s="15">
        <f t="shared" si="2"/>
        <v>0</v>
      </c>
      <c r="P15" s="15">
        <f t="shared" si="3"/>
        <v>0</v>
      </c>
      <c r="Q15" s="11" t="s">
        <v>34</v>
      </c>
      <c r="R15" s="9">
        <v>750</v>
      </c>
      <c r="S15" s="10">
        <v>5</v>
      </c>
      <c r="T15" s="1"/>
    </row>
    <row r="16" spans="1:28" ht="15.75" customHeight="1" thickBot="1" x14ac:dyDescent="0.3">
      <c r="A16" s="36">
        <v>8</v>
      </c>
      <c r="B16" s="36"/>
      <c r="C16" s="19"/>
      <c r="D16" s="19"/>
      <c r="E16" s="19"/>
      <c r="F16" s="19"/>
      <c r="G16" s="19"/>
      <c r="H16" s="20">
        <f t="shared" si="0"/>
        <v>0</v>
      </c>
      <c r="I16" s="20">
        <f t="shared" si="1"/>
        <v>0</v>
      </c>
      <c r="J16" s="46"/>
      <c r="K16" s="47"/>
      <c r="L16" s="48"/>
      <c r="M16" s="7">
        <f ca="1">C16-T6</f>
        <v>-30</v>
      </c>
      <c r="N16" s="14">
        <f ca="1">D16-T6</f>
        <v>-30</v>
      </c>
      <c r="O16" s="15">
        <f t="shared" si="2"/>
        <v>0</v>
      </c>
      <c r="P16" s="15">
        <f t="shared" si="3"/>
        <v>0</v>
      </c>
      <c r="Q16" s="11" t="s">
        <v>35</v>
      </c>
      <c r="R16" s="9">
        <v>750</v>
      </c>
      <c r="S16" s="10">
        <v>5</v>
      </c>
      <c r="T16" s="1"/>
    </row>
    <row r="17" spans="1:20" ht="15.75" customHeight="1" thickBot="1" x14ac:dyDescent="0.3">
      <c r="A17" s="36" t="s">
        <v>24</v>
      </c>
      <c r="B17" s="36"/>
      <c r="C17" s="36"/>
      <c r="D17" s="36"/>
      <c r="E17" s="40">
        <f>R39</f>
        <v>10</v>
      </c>
      <c r="F17" s="40"/>
      <c r="G17" s="40" t="s">
        <v>25</v>
      </c>
      <c r="H17" s="36" t="s">
        <v>28</v>
      </c>
      <c r="I17" s="36">
        <f ca="1">E17*T2</f>
        <v>3000</v>
      </c>
      <c r="J17" s="6"/>
      <c r="K17" s="6"/>
      <c r="L17" s="6"/>
      <c r="M17" s="6"/>
      <c r="N17" s="1"/>
      <c r="O17" s="1"/>
      <c r="P17" s="1"/>
      <c r="Q17" s="11" t="s">
        <v>36</v>
      </c>
      <c r="R17" s="9">
        <v>750</v>
      </c>
      <c r="S17" s="10">
        <v>5</v>
      </c>
      <c r="T17" s="1"/>
    </row>
    <row r="18" spans="1:20" ht="15.75" customHeight="1" thickBot="1" x14ac:dyDescent="0.3">
      <c r="A18" s="36"/>
      <c r="B18" s="36"/>
      <c r="C18" s="36"/>
      <c r="D18" s="36"/>
      <c r="E18" s="40"/>
      <c r="F18" s="40"/>
      <c r="G18" s="40"/>
      <c r="H18" s="36"/>
      <c r="I18" s="36"/>
      <c r="J18" s="6"/>
      <c r="K18" s="6"/>
      <c r="L18" s="6"/>
      <c r="M18" s="6"/>
      <c r="N18" s="1"/>
      <c r="O18" s="1"/>
      <c r="P18" s="1"/>
      <c r="Q18" s="11" t="s">
        <v>37</v>
      </c>
      <c r="R18" s="9">
        <v>750</v>
      </c>
      <c r="S18" s="10">
        <v>5</v>
      </c>
      <c r="T18" s="1"/>
    </row>
    <row r="19" spans="1:20" ht="15.75" customHeight="1" thickBot="1" x14ac:dyDescent="0.3">
      <c r="A19" s="49" t="s">
        <v>20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"/>
      <c r="N19" s="1"/>
      <c r="O19" s="1"/>
      <c r="P19" s="1"/>
      <c r="Q19" s="11" t="s">
        <v>39</v>
      </c>
      <c r="R19" s="9">
        <v>700</v>
      </c>
      <c r="S19" s="10">
        <v>5</v>
      </c>
      <c r="T19" s="1"/>
    </row>
    <row r="20" spans="1:20" ht="15.75" customHeight="1" thickBot="1" x14ac:dyDescent="0.3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"/>
      <c r="N20" s="1"/>
      <c r="O20" s="1"/>
      <c r="P20" s="1"/>
      <c r="Q20" s="11" t="s">
        <v>40</v>
      </c>
      <c r="R20" s="9">
        <v>450</v>
      </c>
      <c r="S20" s="10">
        <v>5</v>
      </c>
      <c r="T20" s="1"/>
    </row>
    <row r="21" spans="1:20" ht="15.75" customHeight="1" thickBot="1" x14ac:dyDescent="0.3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"/>
      <c r="N21" s="1"/>
      <c r="O21" s="1"/>
      <c r="P21" s="1"/>
      <c r="Q21" s="11" t="s">
        <v>41</v>
      </c>
      <c r="R21" s="9">
        <v>450</v>
      </c>
      <c r="S21" s="10">
        <v>5</v>
      </c>
      <c r="T21" s="1"/>
    </row>
    <row r="22" spans="1:20" ht="15.75" customHeight="1" thickBot="1" x14ac:dyDescent="0.3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"/>
      <c r="N22" s="1"/>
      <c r="O22" s="1"/>
      <c r="P22" s="1"/>
      <c r="Q22" s="23" t="s">
        <v>42</v>
      </c>
      <c r="R22" s="9">
        <v>450</v>
      </c>
      <c r="S22" s="10">
        <v>5</v>
      </c>
      <c r="T22" s="1"/>
    </row>
    <row r="23" spans="1:20" ht="15.75" hidden="1" customHeight="1" thickBot="1" x14ac:dyDescent="0.3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4"/>
      <c r="N23" s="1"/>
      <c r="O23" s="1"/>
      <c r="P23" s="1"/>
      <c r="Q23" s="11" t="s">
        <v>43</v>
      </c>
      <c r="R23" s="9">
        <v>500</v>
      </c>
      <c r="S23" s="10">
        <v>30</v>
      </c>
      <c r="T23" s="1"/>
    </row>
    <row r="24" spans="1:20" ht="15.75" hidden="1" customHeight="1" thickBot="1" x14ac:dyDescent="0.3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4"/>
      <c r="N24" s="1"/>
      <c r="O24" s="1"/>
      <c r="P24" s="1"/>
      <c r="Q24" s="11" t="s">
        <v>44</v>
      </c>
      <c r="R24" s="9">
        <v>500</v>
      </c>
      <c r="S24" s="10">
        <v>30</v>
      </c>
      <c r="T24" s="1"/>
    </row>
    <row r="25" spans="1:20" ht="15.75" hidden="1" customHeight="1" thickBot="1" x14ac:dyDescent="0.3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4"/>
      <c r="N25" s="1"/>
      <c r="O25" s="1"/>
      <c r="P25" s="1"/>
      <c r="Q25" s="24" t="s">
        <v>45</v>
      </c>
      <c r="R25" s="9">
        <v>500</v>
      </c>
      <c r="S25" s="10">
        <v>30</v>
      </c>
      <c r="T25" s="1"/>
    </row>
    <row r="26" spans="1:20" ht="15.75" hidden="1" customHeight="1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4"/>
      <c r="N26" s="1"/>
      <c r="O26" s="1"/>
      <c r="P26" s="1"/>
      <c r="Q26" s="1"/>
      <c r="R26" s="1"/>
      <c r="S26" s="1"/>
      <c r="T26" s="1"/>
    </row>
    <row r="27" spans="1:20" ht="15" hidden="1" customHeight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4"/>
      <c r="N27" s="1"/>
      <c r="O27" s="1"/>
      <c r="P27" s="1"/>
      <c r="Q27" s="1"/>
      <c r="R27" s="1"/>
      <c r="S27" s="1"/>
      <c r="T27" s="1"/>
    </row>
    <row r="28" spans="1:20" ht="15.75" hidden="1" customHeight="1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4"/>
      <c r="N28" s="1"/>
      <c r="O28" s="1"/>
      <c r="P28" s="1"/>
      <c r="Q28" s="1"/>
      <c r="R28" s="1"/>
      <c r="S28" s="1"/>
      <c r="T28" s="1"/>
    </row>
    <row r="29" spans="1:20" ht="19.899999999999999" hidden="1" customHeight="1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4"/>
      <c r="N29" s="1"/>
      <c r="O29" s="1"/>
      <c r="P29" s="1"/>
      <c r="Q29" s="1"/>
      <c r="R29" s="1"/>
      <c r="S29" s="1"/>
      <c r="T29" s="1"/>
    </row>
    <row r="30" spans="1:20" ht="19.899999999999999" customHeight="1" x14ac:dyDescent="0.25">
      <c r="A30" s="45" t="s">
        <v>31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3"/>
      <c r="N30" s="1"/>
      <c r="O30" s="1"/>
      <c r="P30" s="1"/>
      <c r="Q30" s="1"/>
      <c r="R30" s="1"/>
      <c r="S30" s="1"/>
      <c r="T30" s="1"/>
    </row>
    <row r="31" spans="1:20" ht="18.75" x14ac:dyDescent="0.25">
      <c r="Q31" s="18" t="s">
        <v>27</v>
      </c>
      <c r="R31" s="1">
        <f>IF(E9,((C9+D9)*2)*E9*0.001,0)</f>
        <v>2</v>
      </c>
    </row>
    <row r="32" spans="1:20" x14ac:dyDescent="0.25">
      <c r="Q32" s="1"/>
      <c r="R32" s="1">
        <f t="shared" ref="R32:R38" si="4">IF(E10,((C10+D10)*2)*E10*0.001,0)</f>
        <v>8</v>
      </c>
    </row>
    <row r="33" spans="17:18" x14ac:dyDescent="0.25">
      <c r="Q33" s="1"/>
      <c r="R33" s="1">
        <f t="shared" si="4"/>
        <v>0</v>
      </c>
    </row>
    <row r="34" spans="17:18" x14ac:dyDescent="0.25">
      <c r="Q34" s="1"/>
      <c r="R34" s="1">
        <f t="shared" si="4"/>
        <v>0</v>
      </c>
    </row>
    <row r="35" spans="17:18" x14ac:dyDescent="0.25">
      <c r="Q35" s="1"/>
      <c r="R35" s="1">
        <f t="shared" si="4"/>
        <v>0</v>
      </c>
    </row>
    <row r="36" spans="17:18" x14ac:dyDescent="0.25">
      <c r="Q36" s="1"/>
      <c r="R36" s="1">
        <f t="shared" si="4"/>
        <v>0</v>
      </c>
    </row>
    <row r="37" spans="17:18" x14ac:dyDescent="0.25">
      <c r="Q37" s="1"/>
      <c r="R37" s="1">
        <f t="shared" si="4"/>
        <v>0</v>
      </c>
    </row>
    <row r="38" spans="17:18" x14ac:dyDescent="0.25">
      <c r="Q38" s="1"/>
      <c r="R38" s="1">
        <f t="shared" si="4"/>
        <v>0</v>
      </c>
    </row>
    <row r="39" spans="17:18" x14ac:dyDescent="0.25">
      <c r="Q39" s="1" t="s">
        <v>29</v>
      </c>
      <c r="R39" s="1">
        <f>SUM(R31:R38)</f>
        <v>10</v>
      </c>
    </row>
  </sheetData>
  <sheetProtection password="EF65" sheet="1" objects="1" scenarios="1" formatCells="0" formatColumns="0" formatRows="0" insertColumns="0" insertRows="0" insertHyperlinks="0" deleteColumns="0" deleteRows="0" sort="0" autoFilter="0" pivotTables="0"/>
  <dataConsolidate/>
  <customSheetViews>
    <customSheetView guid="{0DDEA846-8178-431B-A76F-013DB76E72B7}" showPageBreaks="1" showGridLines="0" hiddenColumns="1">
      <selection activeCell="G8" sqref="G8:G10"/>
      <pageMargins left="0.19685039370078741" right="0.19685039370078741" top="0.19685039370078741" bottom="0.19685039370078741" header="0.19685039370078741" footer="0.19685039370078741"/>
      <pageSetup paperSize="9" orientation="portrait" r:id="rId1"/>
    </customSheetView>
  </customSheetViews>
  <mergeCells count="44">
    <mergeCell ref="A30:L30"/>
    <mergeCell ref="H6:I6"/>
    <mergeCell ref="H7:H8"/>
    <mergeCell ref="I7:I8"/>
    <mergeCell ref="J14:L14"/>
    <mergeCell ref="J15:L15"/>
    <mergeCell ref="J16:L16"/>
    <mergeCell ref="J9:L9"/>
    <mergeCell ref="J10:L10"/>
    <mergeCell ref="J11:L11"/>
    <mergeCell ref="J12:L12"/>
    <mergeCell ref="J13:L13"/>
    <mergeCell ref="A13:B13"/>
    <mergeCell ref="A14:B14"/>
    <mergeCell ref="A15:B15"/>
    <mergeCell ref="A19:L22"/>
    <mergeCell ref="Z6:AB8"/>
    <mergeCell ref="A9:B9"/>
    <mergeCell ref="A10:B10"/>
    <mergeCell ref="A11:B11"/>
    <mergeCell ref="A12:B12"/>
    <mergeCell ref="J6:L8"/>
    <mergeCell ref="A16:B16"/>
    <mergeCell ref="H17:H18"/>
    <mergeCell ref="I17:I18"/>
    <mergeCell ref="A17:D18"/>
    <mergeCell ref="G17:G18"/>
    <mergeCell ref="E17:F18"/>
    <mergeCell ref="T2:T5"/>
    <mergeCell ref="T6:T11"/>
    <mergeCell ref="G7:G8"/>
    <mergeCell ref="A6:B8"/>
    <mergeCell ref="C6:C8"/>
    <mergeCell ref="D6:D8"/>
    <mergeCell ref="E6:E8"/>
    <mergeCell ref="F6:G6"/>
    <mergeCell ref="A3:B3"/>
    <mergeCell ref="A4:B4"/>
    <mergeCell ref="F7:F8"/>
    <mergeCell ref="A5:B5"/>
    <mergeCell ref="A2:L2"/>
    <mergeCell ref="E3:L3"/>
    <mergeCell ref="E4:L4"/>
    <mergeCell ref="C5:L5"/>
  </mergeCells>
  <dataValidations count="1">
    <dataValidation type="list" allowBlank="1" showInputMessage="1" showErrorMessage="1" sqref="C5:L5" xr:uid="{00000000-0002-0000-0000-000000000000}">
      <formula1>$Q$2:$Q$25</formula1>
    </dataValidation>
  </dataValidations>
  <pageMargins left="0.19685039370078741" right="0.19685039370078741" top="0.19685039370078741" bottom="0.19685039370078741" header="0.31496062992125984" footer="0.31496062992125984"/>
  <pageSetup paperSize="1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3"/>
  <sheetViews>
    <sheetView tabSelected="1" workbookViewId="0">
      <selection activeCell="AD14" sqref="AD14"/>
    </sheetView>
  </sheetViews>
  <sheetFormatPr defaultRowHeight="15" x14ac:dyDescent="0.25"/>
  <cols>
    <col min="1" max="1" width="5" style="1" customWidth="1"/>
    <col min="2" max="2" width="4.7109375" style="1" customWidth="1"/>
    <col min="3" max="8" width="8.7109375" style="1" customWidth="1"/>
    <col min="9" max="9" width="9.5703125" style="1" customWidth="1"/>
    <col min="10" max="10" width="8.7109375" style="1" customWidth="1"/>
    <col min="11" max="11" width="8.42578125" style="1" customWidth="1"/>
    <col min="12" max="12" width="16.85546875" style="1" customWidth="1"/>
    <col min="13" max="13" width="9.5703125" style="1" hidden="1" customWidth="1"/>
    <col min="14" max="14" width="8.140625" hidden="1" customWidth="1"/>
    <col min="15" max="15" width="6.85546875" hidden="1" customWidth="1"/>
    <col min="16" max="16" width="2.28515625" hidden="1" customWidth="1"/>
    <col min="17" max="17" width="42.28515625" hidden="1" customWidth="1"/>
    <col min="18" max="18" width="10.28515625" hidden="1" customWidth="1"/>
    <col min="19" max="19" width="18.42578125" hidden="1" customWidth="1"/>
    <col min="20" max="20" width="3.7109375" hidden="1" customWidth="1"/>
    <col min="21" max="21" width="7.85546875" hidden="1" customWidth="1"/>
    <col min="22" max="22" width="14.140625" hidden="1" customWidth="1"/>
    <col min="23" max="23" width="6.140625" hidden="1" customWidth="1"/>
    <col min="24" max="24" width="21.42578125" hidden="1" customWidth="1"/>
    <col min="25" max="25" width="25.42578125" hidden="1" customWidth="1"/>
    <col min="26" max="26" width="16.85546875" hidden="1" customWidth="1"/>
    <col min="27" max="27" width="8.85546875" customWidth="1"/>
    <col min="28" max="28" width="11.7109375" customWidth="1"/>
  </cols>
  <sheetData>
    <row r="1" spans="1:28" ht="6" customHeight="1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8" ht="49.9" customHeight="1" thickBot="1" x14ac:dyDescent="0.3">
      <c r="A2" s="37" t="s">
        <v>46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4"/>
      <c r="N2" s="1"/>
      <c r="O2" s="1"/>
      <c r="P2" s="1"/>
      <c r="Q2" s="8" t="s">
        <v>63</v>
      </c>
      <c r="R2" s="9"/>
      <c r="S2" s="10">
        <v>30</v>
      </c>
      <c r="T2" s="34">
        <f>VLOOKUP($C$5,$Q$2:$S$30,2,FALSE)</f>
        <v>0</v>
      </c>
    </row>
    <row r="3" spans="1:28" ht="16.899999999999999" customHeight="1" thickBot="1" x14ac:dyDescent="0.35">
      <c r="A3" s="36" t="s">
        <v>1</v>
      </c>
      <c r="B3" s="36"/>
      <c r="C3" s="22"/>
      <c r="D3" s="7" t="s">
        <v>2</v>
      </c>
      <c r="E3" s="38" t="s">
        <v>77</v>
      </c>
      <c r="F3" s="38"/>
      <c r="G3" s="38"/>
      <c r="H3" s="38"/>
      <c r="I3" s="38"/>
      <c r="J3" s="38"/>
      <c r="K3" s="38"/>
      <c r="L3" s="38"/>
      <c r="M3" s="6"/>
      <c r="N3" s="1"/>
      <c r="O3" s="1"/>
      <c r="P3" s="1"/>
      <c r="Q3" s="11" t="s">
        <v>49</v>
      </c>
      <c r="R3" s="28"/>
      <c r="S3" s="33">
        <v>30</v>
      </c>
      <c r="T3" s="34"/>
    </row>
    <row r="4" spans="1:28" ht="16.899999999999999" customHeight="1" thickBot="1" x14ac:dyDescent="0.3">
      <c r="A4" s="36" t="s">
        <v>9</v>
      </c>
      <c r="B4" s="36"/>
      <c r="C4" s="21"/>
      <c r="D4" s="7" t="s">
        <v>3</v>
      </c>
      <c r="E4" s="39"/>
      <c r="F4" s="39"/>
      <c r="G4" s="39"/>
      <c r="H4" s="39"/>
      <c r="I4" s="39"/>
      <c r="J4" s="39"/>
      <c r="K4" s="39"/>
      <c r="L4" s="39"/>
      <c r="M4" s="12"/>
      <c r="N4" s="1"/>
      <c r="O4" s="1"/>
      <c r="P4" s="1"/>
      <c r="Q4" s="11" t="s">
        <v>52</v>
      </c>
      <c r="R4" s="9"/>
      <c r="S4" s="10">
        <v>30</v>
      </c>
      <c r="T4" s="34"/>
    </row>
    <row r="5" spans="1:28" ht="16.899999999999999" customHeight="1" thickBot="1" x14ac:dyDescent="0.3">
      <c r="A5" s="36" t="s">
        <v>10</v>
      </c>
      <c r="B5" s="36"/>
      <c r="C5" s="38" t="s">
        <v>51</v>
      </c>
      <c r="D5" s="38"/>
      <c r="E5" s="38"/>
      <c r="F5" s="38"/>
      <c r="G5" s="38"/>
      <c r="H5" s="38"/>
      <c r="I5" s="38"/>
      <c r="J5" s="38"/>
      <c r="K5" s="38"/>
      <c r="L5" s="38"/>
      <c r="M5" s="6"/>
      <c r="N5" s="1"/>
      <c r="O5" s="1"/>
      <c r="P5" s="1"/>
      <c r="Q5" s="11" t="s">
        <v>51</v>
      </c>
      <c r="R5" s="9"/>
      <c r="S5" s="10">
        <v>30</v>
      </c>
      <c r="T5" s="34"/>
    </row>
    <row r="6" spans="1:28" ht="15" customHeight="1" thickBot="1" x14ac:dyDescent="0.3">
      <c r="A6" s="36" t="s">
        <v>4</v>
      </c>
      <c r="B6" s="36"/>
      <c r="C6" s="35" t="s">
        <v>5</v>
      </c>
      <c r="D6" s="35" t="s">
        <v>6</v>
      </c>
      <c r="E6" s="35" t="s">
        <v>47</v>
      </c>
      <c r="F6" s="35" t="s">
        <v>21</v>
      </c>
      <c r="G6" s="35"/>
      <c r="H6" s="35" t="s">
        <v>32</v>
      </c>
      <c r="I6" s="35"/>
      <c r="J6" s="42" t="s">
        <v>7</v>
      </c>
      <c r="K6" s="43"/>
      <c r="L6" s="44"/>
      <c r="M6" s="5"/>
      <c r="N6" s="1"/>
      <c r="O6" s="1"/>
      <c r="P6" s="1"/>
      <c r="Q6" s="11" t="s">
        <v>50</v>
      </c>
      <c r="R6" s="9"/>
      <c r="S6" s="10">
        <v>5</v>
      </c>
      <c r="T6" s="34">
        <f>VLOOKUP($C$5,$Q$2:$S$30,3,FALSE)</f>
        <v>30</v>
      </c>
      <c r="Z6" s="41"/>
      <c r="AA6" s="41"/>
      <c r="AB6" s="41"/>
    </row>
    <row r="7" spans="1:28" ht="15" customHeight="1" thickBot="1" x14ac:dyDescent="0.3">
      <c r="A7" s="36"/>
      <c r="B7" s="36"/>
      <c r="C7" s="35"/>
      <c r="D7" s="35"/>
      <c r="E7" s="35"/>
      <c r="F7" s="35" t="s">
        <v>22</v>
      </c>
      <c r="G7" s="35" t="s">
        <v>23</v>
      </c>
      <c r="H7" s="35" t="s">
        <v>22</v>
      </c>
      <c r="I7" s="35" t="s">
        <v>23</v>
      </c>
      <c r="J7" s="42"/>
      <c r="K7" s="43"/>
      <c r="L7" s="44"/>
      <c r="M7" s="5"/>
      <c r="N7" s="1"/>
      <c r="O7" s="1"/>
      <c r="P7" s="1"/>
      <c r="Q7" s="11" t="s">
        <v>70</v>
      </c>
      <c r="R7" s="9"/>
      <c r="S7" s="10">
        <v>5</v>
      </c>
      <c r="T7" s="34"/>
      <c r="Z7" s="41"/>
      <c r="AA7" s="41"/>
      <c r="AB7" s="41"/>
    </row>
    <row r="8" spans="1:28" ht="15" customHeight="1" thickBot="1" x14ac:dyDescent="0.3">
      <c r="A8" s="36"/>
      <c r="B8" s="36"/>
      <c r="C8" s="35"/>
      <c r="D8" s="35"/>
      <c r="E8" s="35"/>
      <c r="F8" s="35"/>
      <c r="G8" s="35"/>
      <c r="H8" s="35"/>
      <c r="I8" s="35"/>
      <c r="J8" s="42"/>
      <c r="K8" s="43"/>
      <c r="L8" s="44"/>
      <c r="M8" s="5"/>
      <c r="N8" s="1"/>
      <c r="O8" s="1"/>
      <c r="P8" s="1"/>
      <c r="Q8" s="11" t="s">
        <v>71</v>
      </c>
      <c r="R8" s="9"/>
      <c r="S8" s="10">
        <v>5</v>
      </c>
      <c r="T8" s="34"/>
      <c r="Z8" s="41"/>
      <c r="AA8" s="41"/>
      <c r="AB8" s="41"/>
    </row>
    <row r="9" spans="1:28" ht="15.75" customHeight="1" thickBot="1" x14ac:dyDescent="0.3">
      <c r="A9" s="36">
        <v>1</v>
      </c>
      <c r="B9" s="36"/>
      <c r="C9" s="19"/>
      <c r="D9" s="19"/>
      <c r="E9" s="19" t="s">
        <v>78</v>
      </c>
      <c r="F9" s="19" t="s">
        <v>78</v>
      </c>
      <c r="G9" s="19"/>
      <c r="H9" s="20">
        <f>O9</f>
        <v>0</v>
      </c>
      <c r="I9" s="20">
        <f>P9</f>
        <v>0</v>
      </c>
      <c r="J9" s="46" t="s">
        <v>79</v>
      </c>
      <c r="K9" s="47"/>
      <c r="L9" s="48"/>
      <c r="M9" s="7">
        <f>$T$6*-1+C9</f>
        <v>-30</v>
      </c>
      <c r="N9" s="7">
        <f>$T$6*-1+D9</f>
        <v>-30</v>
      </c>
      <c r="O9" s="15">
        <f>IF(M9&lt;0,0,M9)</f>
        <v>0</v>
      </c>
      <c r="P9" s="15">
        <f t="shared" ref="O9:P16" si="0">IF(N9&lt;0,0,N9)</f>
        <v>0</v>
      </c>
      <c r="Q9" s="11" t="s">
        <v>53</v>
      </c>
      <c r="R9" s="9"/>
      <c r="S9" s="10">
        <v>30</v>
      </c>
      <c r="T9" s="34"/>
    </row>
    <row r="10" spans="1:28" ht="15.75" customHeight="1" thickBot="1" x14ac:dyDescent="0.3">
      <c r="A10" s="36">
        <v>2</v>
      </c>
      <c r="B10" s="36"/>
      <c r="C10" s="19"/>
      <c r="D10" s="19"/>
      <c r="E10" s="19"/>
      <c r="F10" s="19"/>
      <c r="G10" s="19"/>
      <c r="H10" s="20">
        <f t="shared" ref="H10:I16" si="1">O10</f>
        <v>0</v>
      </c>
      <c r="I10" s="20">
        <f t="shared" si="1"/>
        <v>0</v>
      </c>
      <c r="J10" s="46"/>
      <c r="K10" s="47"/>
      <c r="L10" s="48"/>
      <c r="M10" s="7">
        <f t="shared" ref="M10:N16" si="2">$T$6*-1+C10</f>
        <v>-30</v>
      </c>
      <c r="N10" s="7">
        <f t="shared" si="2"/>
        <v>-30</v>
      </c>
      <c r="O10" s="15">
        <f t="shared" si="0"/>
        <v>0</v>
      </c>
      <c r="P10" s="15">
        <f t="shared" si="0"/>
        <v>0</v>
      </c>
      <c r="Q10" s="16" t="s">
        <v>54</v>
      </c>
      <c r="R10" s="9"/>
      <c r="S10" s="10">
        <v>5</v>
      </c>
      <c r="T10" s="34"/>
    </row>
    <row r="11" spans="1:28" ht="15.75" customHeight="1" thickBot="1" x14ac:dyDescent="0.3">
      <c r="A11" s="36">
        <v>3</v>
      </c>
      <c r="B11" s="36"/>
      <c r="C11" s="19"/>
      <c r="D11" s="19"/>
      <c r="E11" s="19"/>
      <c r="F11" s="19"/>
      <c r="G11" s="19"/>
      <c r="H11" s="20">
        <f t="shared" si="1"/>
        <v>0</v>
      </c>
      <c r="I11" s="20">
        <f t="shared" si="1"/>
        <v>0</v>
      </c>
      <c r="J11" s="46"/>
      <c r="K11" s="47"/>
      <c r="L11" s="48"/>
      <c r="M11" s="7">
        <f t="shared" si="2"/>
        <v>-30</v>
      </c>
      <c r="N11" s="7">
        <f t="shared" si="2"/>
        <v>-30</v>
      </c>
      <c r="O11" s="15">
        <f t="shared" si="0"/>
        <v>0</v>
      </c>
      <c r="P11" s="15">
        <f t="shared" si="0"/>
        <v>0</v>
      </c>
      <c r="Q11" s="16" t="s">
        <v>55</v>
      </c>
      <c r="R11" s="9"/>
      <c r="S11" s="10">
        <v>5</v>
      </c>
      <c r="T11" s="34"/>
    </row>
    <row r="12" spans="1:28" ht="15.75" customHeight="1" thickBot="1" x14ac:dyDescent="0.3">
      <c r="A12" s="36">
        <v>4</v>
      </c>
      <c r="B12" s="36"/>
      <c r="C12" s="19"/>
      <c r="D12" s="19"/>
      <c r="E12" s="19"/>
      <c r="F12" s="19"/>
      <c r="G12" s="19"/>
      <c r="H12" s="20">
        <f t="shared" si="1"/>
        <v>0</v>
      </c>
      <c r="I12" s="20">
        <f t="shared" si="1"/>
        <v>0</v>
      </c>
      <c r="J12" s="46"/>
      <c r="K12" s="47"/>
      <c r="L12" s="48"/>
      <c r="M12" s="7">
        <f t="shared" si="2"/>
        <v>-30</v>
      </c>
      <c r="N12" s="7">
        <f t="shared" si="2"/>
        <v>-30</v>
      </c>
      <c r="O12" s="15">
        <f t="shared" si="0"/>
        <v>0</v>
      </c>
      <c r="P12" s="15">
        <f t="shared" si="0"/>
        <v>0</v>
      </c>
      <c r="Q12" s="16" t="s">
        <v>48</v>
      </c>
      <c r="R12" s="9"/>
      <c r="S12" s="10">
        <v>30</v>
      </c>
      <c r="T12" s="17"/>
    </row>
    <row r="13" spans="1:28" ht="15.75" customHeight="1" thickBot="1" x14ac:dyDescent="0.3">
      <c r="A13" s="36">
        <v>5</v>
      </c>
      <c r="B13" s="36"/>
      <c r="C13" s="19"/>
      <c r="D13" s="19"/>
      <c r="E13" s="19"/>
      <c r="F13" s="19"/>
      <c r="G13" s="19"/>
      <c r="H13" s="20">
        <f t="shared" si="1"/>
        <v>0</v>
      </c>
      <c r="I13" s="20">
        <f t="shared" si="1"/>
        <v>0</v>
      </c>
      <c r="J13" s="46"/>
      <c r="K13" s="47"/>
      <c r="L13" s="48"/>
      <c r="M13" s="7">
        <f t="shared" si="2"/>
        <v>-30</v>
      </c>
      <c r="N13" s="7">
        <f t="shared" si="2"/>
        <v>-30</v>
      </c>
      <c r="O13" s="15">
        <f t="shared" si="0"/>
        <v>0</v>
      </c>
      <c r="P13" s="15">
        <f t="shared" si="0"/>
        <v>0</v>
      </c>
      <c r="Q13" s="16" t="s">
        <v>56</v>
      </c>
      <c r="R13" s="9"/>
      <c r="S13" s="10">
        <v>30</v>
      </c>
      <c r="T13" s="1"/>
    </row>
    <row r="14" spans="1:28" ht="15.75" customHeight="1" thickBot="1" x14ac:dyDescent="0.3">
      <c r="A14" s="36">
        <v>6</v>
      </c>
      <c r="B14" s="36"/>
      <c r="C14" s="19"/>
      <c r="D14" s="19"/>
      <c r="E14" s="19"/>
      <c r="F14" s="19"/>
      <c r="G14" s="19"/>
      <c r="H14" s="20">
        <f t="shared" si="1"/>
        <v>0</v>
      </c>
      <c r="I14" s="20">
        <f t="shared" si="1"/>
        <v>0</v>
      </c>
      <c r="J14" s="46"/>
      <c r="K14" s="47"/>
      <c r="L14" s="48"/>
      <c r="M14" s="7">
        <f t="shared" si="2"/>
        <v>-30</v>
      </c>
      <c r="N14" s="7">
        <f t="shared" si="2"/>
        <v>-30</v>
      </c>
      <c r="O14" s="15">
        <f t="shared" si="0"/>
        <v>0</v>
      </c>
      <c r="P14" s="15">
        <f t="shared" si="0"/>
        <v>0</v>
      </c>
      <c r="Q14" s="16" t="s">
        <v>74</v>
      </c>
      <c r="R14" s="9"/>
      <c r="S14" s="10">
        <v>30</v>
      </c>
      <c r="T14" s="1"/>
    </row>
    <row r="15" spans="1:28" ht="15.75" customHeight="1" thickBot="1" x14ac:dyDescent="0.3">
      <c r="A15" s="36">
        <v>7</v>
      </c>
      <c r="B15" s="36"/>
      <c r="C15" s="19"/>
      <c r="D15" s="19"/>
      <c r="E15" s="19"/>
      <c r="F15" s="19"/>
      <c r="G15" s="19"/>
      <c r="H15" s="20">
        <f t="shared" si="1"/>
        <v>0</v>
      </c>
      <c r="I15" s="20">
        <f t="shared" si="1"/>
        <v>0</v>
      </c>
      <c r="J15" s="46"/>
      <c r="K15" s="47"/>
      <c r="L15" s="48"/>
      <c r="M15" s="7">
        <f t="shared" si="2"/>
        <v>-30</v>
      </c>
      <c r="N15" s="7">
        <f t="shared" si="2"/>
        <v>-30</v>
      </c>
      <c r="O15" s="15">
        <f t="shared" si="0"/>
        <v>0</v>
      </c>
      <c r="P15" s="15">
        <f t="shared" si="0"/>
        <v>0</v>
      </c>
      <c r="Q15" s="11" t="s">
        <v>73</v>
      </c>
      <c r="R15" s="9"/>
      <c r="S15" s="10">
        <v>5</v>
      </c>
      <c r="T15" s="1"/>
    </row>
    <row r="16" spans="1:28" ht="15.75" customHeight="1" thickBot="1" x14ac:dyDescent="0.3">
      <c r="A16" s="36">
        <v>8</v>
      </c>
      <c r="B16" s="36"/>
      <c r="C16" s="19"/>
      <c r="D16" s="19"/>
      <c r="E16" s="19"/>
      <c r="F16" s="19"/>
      <c r="G16" s="19"/>
      <c r="H16" s="20">
        <f t="shared" si="1"/>
        <v>0</v>
      </c>
      <c r="I16" s="20">
        <f t="shared" si="1"/>
        <v>0</v>
      </c>
      <c r="J16" s="46"/>
      <c r="K16" s="47"/>
      <c r="L16" s="48"/>
      <c r="M16" s="7">
        <f t="shared" si="2"/>
        <v>-30</v>
      </c>
      <c r="N16" s="7">
        <f t="shared" si="2"/>
        <v>-30</v>
      </c>
      <c r="O16" s="15">
        <f t="shared" si="0"/>
        <v>0</v>
      </c>
      <c r="P16" s="15">
        <f t="shared" si="0"/>
        <v>0</v>
      </c>
      <c r="Q16" s="11" t="s">
        <v>57</v>
      </c>
      <c r="R16" s="9"/>
      <c r="S16" s="10">
        <v>30</v>
      </c>
      <c r="T16" s="1"/>
    </row>
    <row r="17" spans="1:20" ht="15.75" customHeight="1" thickBot="1" x14ac:dyDescent="0.3">
      <c r="A17" s="36" t="s">
        <v>24</v>
      </c>
      <c r="B17" s="36"/>
      <c r="C17" s="36"/>
      <c r="D17" s="36"/>
      <c r="E17" s="40" t="e">
        <f>R43+(R43*0.1)</f>
        <v>#VALUE!</v>
      </c>
      <c r="F17" s="40"/>
      <c r="G17" s="40" t="s">
        <v>25</v>
      </c>
      <c r="H17" s="36"/>
      <c r="I17" s="36"/>
      <c r="J17" s="6"/>
      <c r="K17" s="6"/>
      <c r="L17" s="6"/>
      <c r="M17" s="6"/>
      <c r="N17" s="1"/>
      <c r="O17" s="1"/>
      <c r="P17" s="1"/>
      <c r="Q17" s="11" t="s">
        <v>58</v>
      </c>
      <c r="R17" s="9"/>
      <c r="S17" s="10">
        <v>5</v>
      </c>
      <c r="T17" s="1"/>
    </row>
    <row r="18" spans="1:20" ht="15.75" customHeight="1" thickBot="1" x14ac:dyDescent="0.3">
      <c r="A18" s="36"/>
      <c r="B18" s="36"/>
      <c r="C18" s="36"/>
      <c r="D18" s="36"/>
      <c r="E18" s="40"/>
      <c r="F18" s="40"/>
      <c r="G18" s="40"/>
      <c r="H18" s="36"/>
      <c r="I18" s="36"/>
      <c r="J18" s="6"/>
      <c r="K18" s="6"/>
      <c r="L18" s="6"/>
      <c r="M18" s="6"/>
      <c r="N18" s="1"/>
      <c r="O18" s="1"/>
      <c r="P18" s="1"/>
      <c r="Q18" s="11" t="s">
        <v>59</v>
      </c>
      <c r="R18" s="9"/>
      <c r="S18" s="10">
        <v>5</v>
      </c>
      <c r="T18" s="1"/>
    </row>
    <row r="19" spans="1:20" ht="15.75" customHeight="1" thickBot="1" x14ac:dyDescent="0.3">
      <c r="A19" s="49" t="s">
        <v>20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"/>
      <c r="N19" s="1"/>
      <c r="O19" s="1"/>
      <c r="P19" s="1"/>
      <c r="Q19" s="11" t="s">
        <v>60</v>
      </c>
      <c r="R19" s="9"/>
      <c r="S19" s="10">
        <v>5</v>
      </c>
      <c r="T19" s="1"/>
    </row>
    <row r="20" spans="1:20" ht="15.75" customHeight="1" thickBot="1" x14ac:dyDescent="0.3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"/>
      <c r="N20" s="1"/>
      <c r="O20" s="1"/>
      <c r="P20" s="1"/>
      <c r="Q20" s="11" t="s">
        <v>61</v>
      </c>
      <c r="R20" s="9"/>
      <c r="S20" s="10">
        <v>5</v>
      </c>
      <c r="T20" s="1"/>
    </row>
    <row r="21" spans="1:20" ht="15.75" customHeight="1" thickBot="1" x14ac:dyDescent="0.3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"/>
      <c r="N21" s="1"/>
      <c r="O21" s="1"/>
      <c r="P21" s="1"/>
      <c r="Q21" s="11" t="s">
        <v>62</v>
      </c>
      <c r="R21" s="9"/>
      <c r="S21" s="10">
        <v>30</v>
      </c>
      <c r="T21" s="1"/>
    </row>
    <row r="22" spans="1:20" ht="18.75" customHeight="1" thickBot="1" x14ac:dyDescent="0.3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"/>
      <c r="N22" s="1"/>
      <c r="O22" s="1"/>
      <c r="P22" s="1"/>
      <c r="Q22" s="11" t="s">
        <v>75</v>
      </c>
      <c r="R22" s="9"/>
      <c r="S22" s="10">
        <v>5</v>
      </c>
      <c r="T22" s="1"/>
    </row>
    <row r="23" spans="1:20" ht="0.75" customHeight="1" thickBot="1" x14ac:dyDescent="0.3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4"/>
      <c r="N23" s="1"/>
      <c r="O23" s="1"/>
      <c r="P23" s="1"/>
      <c r="Q23" s="23" t="s">
        <v>64</v>
      </c>
      <c r="R23" s="9"/>
      <c r="S23" s="10">
        <v>5</v>
      </c>
      <c r="T23" s="1"/>
    </row>
    <row r="24" spans="1:20" ht="16.5" hidden="1" customHeight="1" thickBot="1" x14ac:dyDescent="0.3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4"/>
      <c r="N24" s="1"/>
      <c r="O24" s="1"/>
      <c r="P24" s="1"/>
      <c r="Q24" s="11" t="s">
        <v>65</v>
      </c>
      <c r="R24" s="9"/>
      <c r="S24" s="10">
        <v>5</v>
      </c>
      <c r="T24" s="1"/>
    </row>
    <row r="25" spans="1:20" ht="19.5" hidden="1" customHeight="1" thickBot="1" x14ac:dyDescent="0.3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4"/>
      <c r="N25" s="1"/>
      <c r="O25" s="1"/>
      <c r="P25" s="1"/>
      <c r="Q25" s="11" t="s">
        <v>66</v>
      </c>
      <c r="R25" s="9"/>
      <c r="S25" s="10">
        <v>5</v>
      </c>
      <c r="T25" s="1"/>
    </row>
    <row r="26" spans="1:20" ht="15.75" hidden="1" customHeight="1" thickBot="1" x14ac:dyDescent="0.3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4"/>
      <c r="N26" s="1"/>
      <c r="O26" s="1"/>
      <c r="P26" s="1"/>
      <c r="Q26" s="29" t="s">
        <v>67</v>
      </c>
      <c r="R26" s="26"/>
      <c r="S26" s="27">
        <v>5</v>
      </c>
      <c r="T26" s="1"/>
    </row>
    <row r="27" spans="1:20" ht="17.25" hidden="1" customHeight="1" thickBot="1" x14ac:dyDescent="0.3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4"/>
      <c r="N27" s="1"/>
      <c r="O27" s="1"/>
      <c r="P27" s="1"/>
      <c r="Q27" s="30" t="s">
        <v>68</v>
      </c>
      <c r="R27" s="14"/>
      <c r="S27" s="32">
        <v>5</v>
      </c>
      <c r="T27" s="1"/>
    </row>
    <row r="28" spans="1:20" ht="19.5" hidden="1" customHeight="1" thickBot="1" x14ac:dyDescent="0.3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4"/>
      <c r="N28" s="1"/>
      <c r="O28" s="1"/>
      <c r="P28" s="1"/>
      <c r="Q28" s="31" t="s">
        <v>76</v>
      </c>
      <c r="R28" s="14"/>
      <c r="S28" s="32">
        <v>30</v>
      </c>
      <c r="T28" s="1"/>
    </row>
    <row r="29" spans="1:20" ht="18" hidden="1" customHeight="1" thickBot="1" x14ac:dyDescent="0.3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4"/>
      <c r="N29" s="1"/>
      <c r="O29" s="1"/>
      <c r="P29" s="1"/>
      <c r="Q29" s="30" t="s">
        <v>69</v>
      </c>
      <c r="R29" s="14"/>
      <c r="S29" s="32">
        <v>5</v>
      </c>
      <c r="T29" s="1"/>
    </row>
    <row r="30" spans="1:20" ht="17.25" customHeight="1" thickBot="1" x14ac:dyDescent="0.35">
      <c r="A30" s="45" t="s">
        <v>31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3"/>
      <c r="N30" s="1"/>
      <c r="O30" s="1"/>
      <c r="P30" s="1"/>
      <c r="Q30" s="30" t="s">
        <v>72</v>
      </c>
      <c r="R30" s="14"/>
      <c r="S30" s="32">
        <v>5</v>
      </c>
      <c r="T30" s="1"/>
    </row>
    <row r="31" spans="1:20" x14ac:dyDescent="0.25">
      <c r="Q31" s="1"/>
      <c r="R31" s="1"/>
      <c r="S31" s="1"/>
    </row>
    <row r="32" spans="1:20" x14ac:dyDescent="0.25">
      <c r="Q32" s="1"/>
      <c r="R32" s="1"/>
      <c r="S32" s="1"/>
    </row>
    <row r="33" spans="17:19" x14ac:dyDescent="0.25">
      <c r="Q33" s="1"/>
      <c r="R33" s="1"/>
      <c r="S33" s="1"/>
    </row>
    <row r="34" spans="17:19" x14ac:dyDescent="0.25">
      <c r="Q34" s="1"/>
      <c r="R34" s="1"/>
      <c r="S34" s="1"/>
    </row>
    <row r="35" spans="17:19" ht="18.75" x14ac:dyDescent="0.25">
      <c r="Q35" s="18" t="s">
        <v>27</v>
      </c>
      <c r="R35" s="1" t="e">
        <f>(C9+D9)*2*E9/1000</f>
        <v>#VALUE!</v>
      </c>
    </row>
    <row r="36" spans="17:19" x14ac:dyDescent="0.25">
      <c r="Q36" s="1"/>
      <c r="R36" s="1">
        <f t="shared" ref="R36:R42" si="3">(C10+D10)*2*E10/1000</f>
        <v>0</v>
      </c>
    </row>
    <row r="37" spans="17:19" x14ac:dyDescent="0.25">
      <c r="Q37" s="1"/>
      <c r="R37" s="1">
        <f t="shared" si="3"/>
        <v>0</v>
      </c>
    </row>
    <row r="38" spans="17:19" x14ac:dyDescent="0.25">
      <c r="Q38" s="1"/>
      <c r="R38" s="1">
        <f t="shared" si="3"/>
        <v>0</v>
      </c>
    </row>
    <row r="39" spans="17:19" x14ac:dyDescent="0.25">
      <c r="Q39" s="1"/>
      <c r="R39" s="1">
        <f t="shared" si="3"/>
        <v>0</v>
      </c>
    </row>
    <row r="40" spans="17:19" x14ac:dyDescent="0.25">
      <c r="Q40" s="1"/>
      <c r="R40" s="1">
        <f t="shared" si="3"/>
        <v>0</v>
      </c>
    </row>
    <row r="41" spans="17:19" x14ac:dyDescent="0.25">
      <c r="Q41" s="1"/>
      <c r="R41" s="1">
        <f t="shared" si="3"/>
        <v>0</v>
      </c>
    </row>
    <row r="42" spans="17:19" x14ac:dyDescent="0.25">
      <c r="Q42" s="1"/>
      <c r="R42" s="1">
        <f t="shared" si="3"/>
        <v>0</v>
      </c>
    </row>
    <row r="43" spans="17:19" x14ac:dyDescent="0.25">
      <c r="Q43" s="1" t="s">
        <v>29</v>
      </c>
      <c r="R43" s="1" t="e">
        <f>SUM(R35:R42)</f>
        <v>#VALUE!</v>
      </c>
    </row>
  </sheetData>
  <sheetProtection algorithmName="SHA-512" hashValue="wf/bZctYnaAoYoIsYH0MdHV+DL3A7RQEdeAF7uAHM3lKXnUw4vr7YgyH9/qIkoXI5g6YISMjqe7GP5obsr5qqg==" saltValue="Zw/4iXe6EhIsfVwryDSCUg==" spinCount="100000" sheet="1" objects="1" scenarios="1"/>
  <mergeCells count="44">
    <mergeCell ref="A2:L2"/>
    <mergeCell ref="T2:T5"/>
    <mergeCell ref="A3:B3"/>
    <mergeCell ref="E3:L3"/>
    <mergeCell ref="A4:B4"/>
    <mergeCell ref="E4:L4"/>
    <mergeCell ref="A5:B5"/>
    <mergeCell ref="C5:L5"/>
    <mergeCell ref="A6:B8"/>
    <mergeCell ref="C6:C8"/>
    <mergeCell ref="D6:D8"/>
    <mergeCell ref="E6:E8"/>
    <mergeCell ref="F6:G6"/>
    <mergeCell ref="J6:L8"/>
    <mergeCell ref="T6:T11"/>
    <mergeCell ref="Z6:AB8"/>
    <mergeCell ref="F7:F8"/>
    <mergeCell ref="G7:G8"/>
    <mergeCell ref="H7:H8"/>
    <mergeCell ref="I7:I8"/>
    <mergeCell ref="H6:I6"/>
    <mergeCell ref="A9:B9"/>
    <mergeCell ref="J9:L9"/>
    <mergeCell ref="A10:B10"/>
    <mergeCell ref="J10:L10"/>
    <mergeCell ref="A11:B11"/>
    <mergeCell ref="J11:L11"/>
    <mergeCell ref="A12:B12"/>
    <mergeCell ref="J12:L12"/>
    <mergeCell ref="A13:B13"/>
    <mergeCell ref="J13:L13"/>
    <mergeCell ref="A14:B14"/>
    <mergeCell ref="J14:L14"/>
    <mergeCell ref="A19:L22"/>
    <mergeCell ref="A30:L30"/>
    <mergeCell ref="A15:B15"/>
    <mergeCell ref="J15:L15"/>
    <mergeCell ref="A16:B16"/>
    <mergeCell ref="J16:L16"/>
    <mergeCell ref="A17:D18"/>
    <mergeCell ref="E17:F18"/>
    <mergeCell ref="G17:G18"/>
    <mergeCell ref="H17:H18"/>
    <mergeCell ref="I17:I18"/>
  </mergeCells>
  <dataValidations count="1">
    <dataValidation type="list" allowBlank="1" showInputMessage="1" sqref="C5:L5" xr:uid="{00000000-0002-0000-0100-000000000000}">
      <formula1>$Q$2:$Q$30</formula1>
    </dataValidation>
  </dataValidations>
  <pageMargins left="1" right="1" top="1" bottom="1" header="0.5" footer="0.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БЛАНК ЗАКАЗА</vt:lpstr>
      <vt:lpstr>10%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Роман Омелехин</cp:lastModifiedBy>
  <cp:lastPrinted>2024-10-18T11:13:33Z</cp:lastPrinted>
  <dcterms:created xsi:type="dcterms:W3CDTF">2015-10-28T18:43:36Z</dcterms:created>
  <dcterms:modified xsi:type="dcterms:W3CDTF">2024-10-28T08:45:28Z</dcterms:modified>
</cp:coreProperties>
</file>